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חוברת_עבודה_זו"/>
  <mc:AlternateContent xmlns:mc="http://schemas.openxmlformats.org/markup-compatibility/2006">
    <mc:Choice Requires="x15">
      <x15ac:absPath xmlns:x15ac="http://schemas.microsoft.com/office/spreadsheetml/2010/11/ac" url="V:\NETIVOT\HarelPensia\מטה - יונית\מחלקת מידע ואנליזה\אנליזה\מחשבונים לפי תקרות\2026\"/>
    </mc:Choice>
  </mc:AlternateContent>
  <xr:revisionPtr revIDLastSave="0" documentId="13_ncr:1_{070BC325-28EF-477C-8DEF-3C3C2D351C46}" xr6:coauthVersionLast="47" xr6:coauthVersionMax="47" xr10:uidLastSave="{00000000-0000-0000-0000-000000000000}"/>
  <bookViews>
    <workbookView xWindow="-120" yWindow="-120" windowWidth="29040" windowHeight="15720" xr2:uid="{00000000-000D-0000-FFFF-FFFF00000000}"/>
  </bookViews>
  <sheets>
    <sheet name="גיליון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K9" i="1"/>
  <c r="I14" i="1" l="1"/>
  <c r="K15" i="1"/>
  <c r="K7" i="1"/>
  <c r="K12" i="1" s="1"/>
  <c r="I7" i="1"/>
  <c r="C9" i="1" s="1"/>
  <c r="K13" i="1"/>
  <c r="K16" i="1" l="1"/>
  <c r="C15" i="1"/>
  <c r="I12" i="1"/>
  <c r="K17" i="1"/>
  <c r="D15" i="1" s="1"/>
  <c r="I16" i="1"/>
  <c r="I13" i="1"/>
  <c r="I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גדי רפאלי</author>
  </authors>
  <commentList>
    <comment ref="D5" authorId="0" shapeId="0" xr:uid="{00000000-0006-0000-0000-000001000000}">
      <text>
        <r>
          <rPr>
            <b/>
            <sz val="10"/>
            <color indexed="81"/>
            <rFont val="Arial"/>
            <family val="2"/>
          </rPr>
          <t>בעוד כמה שנים תרצה למשוך את הכסף שאתה חוסך?</t>
        </r>
      </text>
    </comment>
    <comment ref="D7" authorId="0" shapeId="0" xr:uid="{00000000-0006-0000-0000-000002000000}">
      <text>
        <r>
          <rPr>
            <b/>
            <sz val="10"/>
            <color indexed="81"/>
            <rFont val="Arial"/>
            <family val="2"/>
            <scheme val="minor"/>
          </rPr>
          <t>יש לבחור באחת מהאפשרויות: הפקדה אחת בתחילת השנה או הפקדה בכל חודש.</t>
        </r>
      </text>
    </comment>
    <comment ref="D11" authorId="0" shapeId="0" xr:uid="{00000000-0006-0000-0000-000003000000}">
      <text>
        <r>
          <rPr>
            <b/>
            <sz val="10"/>
            <color indexed="81"/>
            <rFont val="Arial"/>
            <family val="2"/>
          </rPr>
          <t xml:space="preserve">מהו הסכום העתידי אותו תרצה לקבל מהחיסכון. </t>
        </r>
      </text>
    </comment>
    <comment ref="D15" authorId="0" shapeId="0" xr:uid="{00000000-0006-0000-0000-000004000000}">
      <text>
        <r>
          <rPr>
            <b/>
            <sz val="10"/>
            <color indexed="81"/>
            <rFont val="Arial"/>
            <family val="2"/>
            <scheme val="minor"/>
          </rPr>
          <t>סכום ההפקדה השנתית המקסימלית הנו: 83,641.09 ₪, לכן בהפקדה חודשית סכום ההפקדה המקסימלי הנו 6,970.09 ₪.</t>
        </r>
      </text>
    </comment>
  </commentList>
</comments>
</file>

<file path=xl/sharedStrings.xml><?xml version="1.0" encoding="utf-8"?>
<sst xmlns="http://schemas.openxmlformats.org/spreadsheetml/2006/main" count="31" uniqueCount="22">
  <si>
    <t>כמה שנים תרצה לחסוך?</t>
  </si>
  <si>
    <t>כמה הפקדות תרצה לבצע בשנה?</t>
  </si>
  <si>
    <t>הפקדה בתחילת כל חודש (12 הפקדות)</t>
  </si>
  <si>
    <t>הפקדות:</t>
  </si>
  <si>
    <t>נתונים:</t>
  </si>
  <si>
    <t>הפקדה מקסימלית אפשרית:</t>
  </si>
  <si>
    <t>הפקדה מינימלית אפשרית:</t>
  </si>
  <si>
    <t>ריבית שנתית:</t>
  </si>
  <si>
    <t>מספר ההפקדות הכולל:</t>
  </si>
  <si>
    <t>מספר ההפקדות לשנה:</t>
  </si>
  <si>
    <t>סכום ההפקדה:</t>
  </si>
  <si>
    <t>ריבית לחישוב:</t>
  </si>
  <si>
    <t>ערך נוכחי:</t>
  </si>
  <si>
    <t>מועד התשלומים:</t>
  </si>
  <si>
    <t>מהו הסכום אותו תרצה לקבל בסוף החיסכון?</t>
  </si>
  <si>
    <t>הפקדה אחת בתחילת כל שנה</t>
  </si>
  <si>
    <t>ערך עתידי של ההפקדות:</t>
  </si>
  <si>
    <t>סכום ההפקדה התקופתי להשגת היעד:</t>
  </si>
  <si>
    <t>ערך נוכחי של התשלומים:</t>
  </si>
  <si>
    <t>ערך עתידי של התשלומים:</t>
  </si>
  <si>
    <r>
      <t>הערות:</t>
    </r>
    <r>
      <rPr>
        <b/>
        <sz val="9"/>
        <color indexed="56"/>
        <rFont val="Arial"/>
        <family val="2"/>
      </rPr>
      <t xml:space="preserve">
- החישוב נעשה בהנחת תשואה שנתית ברוטו של 4% ובניכוי דמי ניהול בשיעור שנתי של 1.05% מהצבירה. 
- בהנחה של הפקדות רציפות לאורך כל התקופה.
- יתרת החיסכון הצפויה מהווה הערכה בלבד ומבוססת על ההנחות והנתונים המצוינים לעיל. החישוב בפועל יבוצע על בסיס הנתונים האישיים של כל עמית ובהתאם למועדי ההפקדה והמשיכה בפועל. בכל מקרה של סטייה באחת או יותר מההנחות או שוני בנתונים עשויה להיות יתרת החיסכון שונה מהמצוין.
- אין בתשואה המצוינת כדי להצביע על תשואות שיוצגו בעתיד.
- מחשבון זה הינו להמחשה בלבד ואינו מהווה תחליף לייעוץ פנסיוני מקצועי המבוסס על המאפיינים והצרכים המיוחדים לכל אדם.</t>
    </r>
  </si>
  <si>
    <t>מחשבון תחזית חיסכון בקופת גמל להשקעה לשנת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</si>
</sst>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quot;₪&quot;\ #,##0.00"/>
  </numFmts>
  <fonts count="14" x14ac:knownFonts="1">
    <font>
      <sz val="11"/>
      <color theme="1"/>
      <name val="Arial"/>
      <family val="2"/>
      <charset val="177"/>
      <scheme val="minor"/>
    </font>
    <font>
      <b/>
      <sz val="10"/>
      <color indexed="81"/>
      <name val="Arial"/>
      <family val="2"/>
    </font>
    <font>
      <b/>
      <u/>
      <sz val="9"/>
      <color indexed="56"/>
      <name val="Arial"/>
      <family val="2"/>
    </font>
    <font>
      <b/>
      <sz val="9"/>
      <color indexed="56"/>
      <name val="Arial"/>
      <family val="2"/>
    </font>
    <font>
      <sz val="11"/>
      <color theme="0"/>
      <name val="Arial"/>
      <family val="2"/>
      <charset val="177"/>
      <scheme val="minor"/>
    </font>
    <font>
      <sz val="14"/>
      <color theme="0"/>
      <name val="Arial"/>
      <family val="2"/>
      <charset val="177"/>
      <scheme val="minor"/>
    </font>
    <font>
      <sz val="14"/>
      <color rgb="FF0B3471"/>
      <name val="Arial"/>
      <family val="2"/>
      <scheme val="minor"/>
    </font>
    <font>
      <sz val="14"/>
      <color rgb="FF0B3471"/>
      <name val="Arial"/>
      <family val="2"/>
      <charset val="177"/>
      <scheme val="minor"/>
    </font>
    <font>
      <sz val="14"/>
      <color theme="0"/>
      <name val="Arial"/>
      <family val="2"/>
      <scheme val="minor"/>
    </font>
    <font>
      <sz val="11"/>
      <name val="Arial"/>
      <family val="2"/>
      <charset val="177"/>
      <scheme val="minor"/>
    </font>
    <font>
      <b/>
      <u/>
      <sz val="12"/>
      <color rgb="FF002060"/>
      <name val="Arial"/>
      <family val="2"/>
      <scheme val="minor"/>
    </font>
    <font>
      <sz val="14"/>
      <color rgb="FF00B050"/>
      <name val="Arial"/>
      <family val="2"/>
      <charset val="177"/>
      <scheme val="minor"/>
    </font>
    <font>
      <b/>
      <sz val="10"/>
      <color indexed="81"/>
      <name val="Arial"/>
      <family val="2"/>
      <scheme val="minor"/>
    </font>
    <font>
      <sz val="11"/>
      <color rgb="FFFF0000"/>
      <name val="Arial"/>
      <family val="2"/>
      <charset val="177"/>
      <scheme val="minor"/>
    </font>
  </fonts>
  <fills count="5">
    <fill>
      <patternFill patternType="none"/>
    </fill>
    <fill>
      <patternFill patternType="gray125"/>
    </fill>
    <fill>
      <patternFill patternType="solid">
        <fgColor rgb="FF0B3471"/>
        <bgColor indexed="64"/>
      </patternFill>
    </fill>
    <fill>
      <patternFill patternType="solid">
        <fgColor theme="0"/>
        <bgColor indexed="64"/>
      </patternFill>
    </fill>
    <fill>
      <patternFill patternType="solid">
        <fgColor theme="7" tint="0.59999389629810485"/>
        <bgColor indexed="64"/>
      </patternFill>
    </fill>
  </fills>
  <borders count="10">
    <border>
      <left/>
      <right/>
      <top/>
      <bottom/>
      <diagonal/>
    </border>
    <border>
      <left style="medium">
        <color rgb="FF0B3471"/>
      </left>
      <right/>
      <top style="medium">
        <color rgb="FF0B3471"/>
      </top>
      <bottom/>
      <diagonal/>
    </border>
    <border>
      <left/>
      <right/>
      <top style="medium">
        <color rgb="FF0B3471"/>
      </top>
      <bottom/>
      <diagonal/>
    </border>
    <border>
      <left/>
      <right style="medium">
        <color rgb="FF0B3471"/>
      </right>
      <top style="medium">
        <color rgb="FF0B3471"/>
      </top>
      <bottom/>
      <diagonal/>
    </border>
    <border>
      <left style="medium">
        <color rgb="FF0B3471"/>
      </left>
      <right/>
      <top/>
      <bottom/>
      <diagonal/>
    </border>
    <border>
      <left/>
      <right style="medium">
        <color rgb="FF0B3471"/>
      </right>
      <top/>
      <bottom/>
      <diagonal/>
    </border>
    <border>
      <left style="medium">
        <color rgb="FFFFC20E"/>
      </left>
      <right style="medium">
        <color rgb="FFFFC20E"/>
      </right>
      <top style="medium">
        <color rgb="FFFFC20E"/>
      </top>
      <bottom style="medium">
        <color rgb="FFFFC20E"/>
      </bottom>
      <diagonal/>
    </border>
    <border>
      <left style="medium">
        <color rgb="FF0B3471"/>
      </left>
      <right/>
      <top/>
      <bottom style="medium">
        <color rgb="FF0B3471"/>
      </bottom>
      <diagonal/>
    </border>
    <border>
      <left/>
      <right/>
      <top/>
      <bottom style="medium">
        <color rgb="FF0B3471"/>
      </bottom>
      <diagonal/>
    </border>
    <border>
      <left/>
      <right style="medium">
        <color rgb="FF0B3471"/>
      </right>
      <top/>
      <bottom style="medium">
        <color rgb="FF0B3471"/>
      </bottom>
      <diagonal/>
    </border>
  </borders>
  <cellStyleXfs count="1">
    <xf numFmtId="0" fontId="0" fillId="0" borderId="0"/>
  </cellStyleXfs>
  <cellXfs count="29">
    <xf numFmtId="0" fontId="0" fillId="0" borderId="0" xfId="0"/>
    <xf numFmtId="1" fontId="5" fillId="2" borderId="0" xfId="0" applyNumberFormat="1" applyFont="1" applyFill="1" applyAlignment="1" applyProtection="1">
      <alignment horizontal="right" vertical="center"/>
      <protection locked="0"/>
    </xf>
    <xf numFmtId="0" fontId="6" fillId="3" borderId="0" xfId="0" applyFont="1" applyFill="1" applyAlignment="1">
      <alignment horizontal="right" vertical="center"/>
    </xf>
    <xf numFmtId="0" fontId="7" fillId="3" borderId="0" xfId="0" applyFont="1" applyFill="1" applyAlignment="1">
      <alignment horizontal="right" vertical="center"/>
    </xf>
    <xf numFmtId="0" fontId="8" fillId="3" borderId="0" xfId="0" applyFont="1" applyFill="1" applyAlignment="1">
      <alignment horizontal="right" vertical="center"/>
    </xf>
    <xf numFmtId="165" fontId="8" fillId="3" borderId="0" xfId="0" applyNumberFormat="1" applyFont="1" applyFill="1" applyAlignment="1">
      <alignment horizontal="right" vertical="center"/>
    </xf>
    <xf numFmtId="0" fontId="4" fillId="3" borderId="0" xfId="0" applyFont="1" applyFill="1"/>
    <xf numFmtId="0" fontId="0" fillId="3" borderId="0" xfId="0" applyFill="1"/>
    <xf numFmtId="0" fontId="9" fillId="3" borderId="0" xfId="0" applyFont="1" applyFill="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10" fillId="3" borderId="0" xfId="0" applyFont="1" applyFill="1"/>
    <xf numFmtId="0" fontId="0" fillId="3" borderId="5" xfId="0" applyFill="1" applyBorder="1"/>
    <xf numFmtId="9" fontId="4" fillId="3" borderId="0" xfId="0" applyNumberFormat="1" applyFont="1" applyFill="1"/>
    <xf numFmtId="0" fontId="5" fillId="3" borderId="0" xfId="0" applyFont="1" applyFill="1" applyAlignment="1">
      <alignment horizontal="right" vertical="center"/>
    </xf>
    <xf numFmtId="165" fontId="4" fillId="3" borderId="0" xfId="0" applyNumberFormat="1" applyFont="1" applyFill="1"/>
    <xf numFmtId="164" fontId="4" fillId="3" borderId="0" xfId="0" applyNumberFormat="1" applyFont="1" applyFill="1"/>
    <xf numFmtId="164" fontId="11" fillId="4" borderId="6" xfId="0" applyNumberFormat="1" applyFont="1" applyFill="1" applyBorder="1" applyAlignment="1">
      <alignment horizontal="center" vertical="center" wrapText="1"/>
    </xf>
    <xf numFmtId="0" fontId="0" fillId="3" borderId="7" xfId="0" applyFill="1" applyBorder="1"/>
    <xf numFmtId="0" fontId="0" fillId="3" borderId="8" xfId="0" applyFill="1" applyBorder="1"/>
    <xf numFmtId="0" fontId="0" fillId="3" borderId="9" xfId="0" applyFill="1" applyBorder="1"/>
    <xf numFmtId="164" fontId="5" fillId="2" borderId="0" xfId="0" applyNumberFormat="1" applyFont="1" applyFill="1" applyAlignment="1" applyProtection="1">
      <alignment horizontal="right" vertical="center"/>
      <protection locked="0"/>
    </xf>
    <xf numFmtId="2" fontId="7" fillId="3" borderId="0" xfId="0" applyNumberFormat="1" applyFont="1" applyFill="1" applyAlignment="1">
      <alignment horizontal="right" vertical="center"/>
    </xf>
    <xf numFmtId="165" fontId="7" fillId="3" borderId="0" xfId="0" applyNumberFormat="1" applyFont="1" applyFill="1" applyAlignment="1">
      <alignment horizontal="right" vertical="center"/>
    </xf>
    <xf numFmtId="0" fontId="2" fillId="3" borderId="0" xfId="0" applyFont="1" applyFill="1" applyAlignment="1">
      <alignment horizontal="right" vertical="center" wrapText="1" readingOrder="2"/>
    </xf>
    <xf numFmtId="0" fontId="0" fillId="0" borderId="0" xfId="0" applyAlignment="1">
      <alignment horizontal="right" vertical="center" wrapText="1" readingOrder="2"/>
    </xf>
    <xf numFmtId="0" fontId="13" fillId="3" borderId="0" xfId="0" applyFont="1" applyFill="1"/>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1676400</xdr:colOff>
      <xdr:row>17</xdr:row>
      <xdr:rowOff>161925</xdr:rowOff>
    </xdr:from>
    <xdr:to>
      <xdr:col>4</xdr:col>
      <xdr:colOff>114300</xdr:colOff>
      <xdr:row>17</xdr:row>
      <xdr:rowOff>742950</xdr:rowOff>
    </xdr:to>
    <xdr:pic>
      <xdr:nvPicPr>
        <xdr:cNvPr id="1132" name="תמונה 2">
          <a:extLst>
            <a:ext uri="{FF2B5EF4-FFF2-40B4-BE49-F238E27FC236}">
              <a16:creationId xmlns:a16="http://schemas.microsoft.com/office/drawing/2014/main" id="{8AB46D13-B1FE-48D7-8988-8C05F37BAC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336450" y="5553075"/>
          <a:ext cx="1238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dimension ref="A1:XFC19"/>
  <sheetViews>
    <sheetView rightToLeft="1" tabSelected="1" zoomScaleNormal="100" workbookViewId="0">
      <selection activeCell="D11" sqref="D11"/>
    </sheetView>
  </sheetViews>
  <sheetFormatPr defaultColWidth="0" defaultRowHeight="14.25" zeroHeight="1" x14ac:dyDescent="0.2"/>
  <cols>
    <col min="1" max="1" width="5.875" style="6" customWidth="1"/>
    <col min="2" max="2" width="3" style="7" customWidth="1"/>
    <col min="3" max="3" width="41.25" style="7" bestFit="1" customWidth="1"/>
    <col min="4" max="4" width="36.75" style="7" customWidth="1"/>
    <col min="5" max="5" width="3" style="7" customWidth="1"/>
    <col min="6" max="6" width="5.875" style="6" customWidth="1"/>
    <col min="7" max="7" width="5.875" style="6" hidden="1"/>
    <col min="8" max="8" width="21" style="6" hidden="1"/>
    <col min="9" max="9" width="15.875" style="6" hidden="1"/>
    <col min="10" max="10" width="28.875" style="6" hidden="1"/>
    <col min="11" max="11" width="16.25" style="6" hidden="1"/>
    <col min="12" max="12" width="29.625" style="6" hidden="1"/>
    <col min="13" max="13" width="13" style="6" hidden="1"/>
    <col min="14" max="14" width="11.375" style="6" hidden="1"/>
    <col min="15" max="17" width="9" style="6" hidden="1"/>
    <col min="18" max="21" width="9" style="8" hidden="1"/>
    <col min="22" max="16382" width="9" style="7" hidden="1"/>
    <col min="16383" max="16383" width="12.875" style="7" hidden="1"/>
    <col min="16384" max="16384" width="28" style="7" hidden="1"/>
  </cols>
  <sheetData>
    <row r="1" spans="2:12" ht="20.25" customHeight="1" thickBot="1" x14ac:dyDescent="0.25">
      <c r="F1" s="28"/>
      <c r="G1" s="28"/>
      <c r="H1" s="28"/>
      <c r="I1" s="28"/>
      <c r="J1" s="28"/>
    </row>
    <row r="2" spans="2:12" x14ac:dyDescent="0.2">
      <c r="B2" s="9"/>
      <c r="C2" s="10"/>
      <c r="D2" s="10"/>
      <c r="E2" s="11"/>
      <c r="F2" s="28"/>
      <c r="G2" s="28"/>
      <c r="H2" s="28"/>
      <c r="I2" s="28"/>
      <c r="J2" s="28"/>
    </row>
    <row r="3" spans="2:12" ht="15.75" x14ac:dyDescent="0.25">
      <c r="B3" s="12"/>
      <c r="C3" s="13" t="s">
        <v>21</v>
      </c>
      <c r="E3" s="14"/>
      <c r="F3" s="28"/>
      <c r="G3" s="28"/>
      <c r="H3" s="28"/>
      <c r="I3" s="28"/>
      <c r="J3" s="28"/>
    </row>
    <row r="4" spans="2:12" ht="19.5" customHeight="1" x14ac:dyDescent="0.2">
      <c r="B4" s="12"/>
      <c r="C4" s="2"/>
      <c r="D4" s="3"/>
      <c r="E4" s="14"/>
      <c r="F4" s="28"/>
    </row>
    <row r="5" spans="2:12" ht="19.5" customHeight="1" x14ac:dyDescent="0.2">
      <c r="B5" s="12"/>
      <c r="C5" s="2" t="s">
        <v>0</v>
      </c>
      <c r="D5" s="1">
        <v>5</v>
      </c>
      <c r="E5" s="14"/>
      <c r="F5" s="28"/>
      <c r="H5" s="15"/>
    </row>
    <row r="6" spans="2:12" ht="19.5" customHeight="1" x14ac:dyDescent="0.2">
      <c r="B6" s="12"/>
      <c r="C6" s="2"/>
      <c r="D6" s="16"/>
      <c r="E6" s="14"/>
      <c r="F6" s="28"/>
      <c r="H6" s="15"/>
      <c r="I6" s="6" t="s">
        <v>4</v>
      </c>
      <c r="K6" s="6" t="s">
        <v>4</v>
      </c>
      <c r="L6" s="6" t="s">
        <v>3</v>
      </c>
    </row>
    <row r="7" spans="2:12" ht="19.5" customHeight="1" x14ac:dyDescent="0.2">
      <c r="B7" s="12"/>
      <c r="C7" s="2" t="s">
        <v>1</v>
      </c>
      <c r="D7" s="1" t="s">
        <v>2</v>
      </c>
      <c r="E7" s="14"/>
      <c r="F7" s="28"/>
      <c r="H7" s="15" t="s">
        <v>9</v>
      </c>
      <c r="I7" s="6">
        <f>IF(D7=L7,1,(IF(D7=L8,12,0)))</f>
        <v>12</v>
      </c>
      <c r="J7" s="15" t="s">
        <v>9</v>
      </c>
      <c r="K7" s="6">
        <f>IF(D7=L7,1,(IF(D7=L8,12,0)))</f>
        <v>12</v>
      </c>
      <c r="L7" s="6" t="s">
        <v>15</v>
      </c>
    </row>
    <row r="8" spans="2:12" ht="19.5" customHeight="1" x14ac:dyDescent="0.2">
      <c r="B8" s="12"/>
      <c r="C8" s="2"/>
      <c r="D8" s="3"/>
      <c r="E8" s="14"/>
      <c r="F8" s="28"/>
      <c r="H8" s="15"/>
      <c r="J8" s="15"/>
      <c r="L8" s="6" t="s">
        <v>2</v>
      </c>
    </row>
    <row r="9" spans="2:12" ht="19.5" customHeight="1" x14ac:dyDescent="0.2">
      <c r="B9" s="12"/>
      <c r="C9" s="4" t="str">
        <f>IF(I7=1,"כמה תרצה להפקיד בכל שנה?",IF(I7=12,"כמה תרצה להפקיד בכל חודש?","כמה תרצה להפקיד?"))</f>
        <v>כמה תרצה להפקיד בכל חודש?</v>
      </c>
      <c r="D9" s="5">
        <v>5000</v>
      </c>
      <c r="E9" s="14"/>
      <c r="F9" s="28"/>
      <c r="H9" s="15" t="s">
        <v>5</v>
      </c>
      <c r="I9" s="17">
        <f>IF(D7=L7,83641.09,(IF(D7=L8,83641.09/12,0)))</f>
        <v>6970.0908333333327</v>
      </c>
      <c r="J9" s="15" t="s">
        <v>5</v>
      </c>
      <c r="K9" s="17">
        <f>IF(D7=L7,81711.88,(IF(D7=L8,81711.88/12,0)))</f>
        <v>6809.3233333333337</v>
      </c>
      <c r="L9" s="18"/>
    </row>
    <row r="10" spans="2:12" ht="19.5" customHeight="1" x14ac:dyDescent="0.2">
      <c r="B10" s="12"/>
      <c r="C10" s="2"/>
      <c r="D10" s="3"/>
      <c r="E10" s="14"/>
      <c r="F10" s="28"/>
      <c r="H10" s="15" t="s">
        <v>6</v>
      </c>
      <c r="I10" s="17">
        <v>200</v>
      </c>
      <c r="J10" s="15" t="s">
        <v>6</v>
      </c>
      <c r="K10" s="17">
        <v>200</v>
      </c>
    </row>
    <row r="11" spans="2:12" ht="19.5" customHeight="1" x14ac:dyDescent="0.2">
      <c r="B11" s="12"/>
      <c r="C11" s="2" t="s">
        <v>14</v>
      </c>
      <c r="D11" s="23">
        <v>200000</v>
      </c>
      <c r="E11" s="14"/>
      <c r="F11" s="28"/>
      <c r="H11" s="15" t="s">
        <v>7</v>
      </c>
      <c r="I11" s="15">
        <v>0.03</v>
      </c>
      <c r="J11" s="15" t="s">
        <v>7</v>
      </c>
      <c r="K11" s="15">
        <v>0.03</v>
      </c>
    </row>
    <row r="12" spans="2:12" ht="19.5" customHeight="1" x14ac:dyDescent="0.2">
      <c r="B12" s="12"/>
      <c r="C12" s="2"/>
      <c r="D12" s="25"/>
      <c r="E12" s="14"/>
      <c r="F12" s="28"/>
      <c r="H12" s="6" t="s">
        <v>11</v>
      </c>
      <c r="I12" s="6">
        <f>IF(I7=12,I11/12,IF(I7=1,I11,"err"))</f>
        <v>2.5000000000000001E-3</v>
      </c>
      <c r="J12" s="6" t="s">
        <v>11</v>
      </c>
      <c r="K12" s="6">
        <f>IF(K7=12,K11/12,IF(K7=1,K11,"err"))</f>
        <v>2.5000000000000001E-3</v>
      </c>
    </row>
    <row r="13" spans="2:12" ht="19.5" customHeight="1" x14ac:dyDescent="0.2">
      <c r="B13" s="12"/>
      <c r="C13" s="2"/>
      <c r="D13" s="24"/>
      <c r="E13" s="14"/>
      <c r="F13" s="28"/>
      <c r="H13" s="6" t="s">
        <v>8</v>
      </c>
      <c r="I13" s="6">
        <f>I7*D5</f>
        <v>60</v>
      </c>
      <c r="J13" s="6" t="s">
        <v>8</v>
      </c>
      <c r="K13" s="6">
        <f>K7*D5</f>
        <v>60</v>
      </c>
    </row>
    <row r="14" spans="2:12" ht="19.5" customHeight="1" thickBot="1" x14ac:dyDescent="0.25">
      <c r="B14" s="12"/>
      <c r="C14" s="2"/>
      <c r="D14" s="3"/>
      <c r="E14" s="14"/>
      <c r="F14" s="28"/>
      <c r="H14" s="6" t="s">
        <v>10</v>
      </c>
      <c r="I14" s="6">
        <f>IF(AND(D9&lt;=I9,D9&gt;=I10),D9,0)</f>
        <v>5000</v>
      </c>
      <c r="J14" s="6" t="s">
        <v>18</v>
      </c>
      <c r="K14" s="6">
        <v>0</v>
      </c>
    </row>
    <row r="15" spans="2:12" ht="38.25" customHeight="1" thickBot="1" x14ac:dyDescent="0.25">
      <c r="B15" s="12"/>
      <c r="C15" s="2" t="str">
        <f>IF(I7=1,"סכום ההפקדה השנתי להשגת יעד החיסכון:",IF(I7=12,"סכום ההפקדה החודשי להשגת יעד החיסכון:","סכום ההפקדה התקופתי להשגת יעד החיסכון:"))</f>
        <v>סכום ההפקדה החודשי להשגת יעד החיסכון:</v>
      </c>
      <c r="D15" s="19">
        <f>IF(K17&gt;K9,"הסכום המקסימלי להפקדה חודשית במסלול הנבחר הוא: "&amp;ROUNDDOWN(K9,0)&amp;" שח",IF(K17&lt;K10,"הסכום המינימלי להפקדה חודשית במסלול הנבחר הוא: "&amp;K10&amp;" שח",K17))</f>
        <v>3093.7381328126276</v>
      </c>
      <c r="E15" s="14"/>
      <c r="F15" s="28"/>
      <c r="H15" s="6" t="s">
        <v>12</v>
      </c>
      <c r="I15" s="6">
        <v>0</v>
      </c>
      <c r="J15" s="6" t="s">
        <v>19</v>
      </c>
      <c r="K15" s="17">
        <f>D11</f>
        <v>200000</v>
      </c>
    </row>
    <row r="16" spans="2:12" ht="19.5" customHeight="1" x14ac:dyDescent="0.2">
      <c r="B16" s="12"/>
      <c r="E16" s="14"/>
      <c r="F16" s="28"/>
      <c r="H16" s="6" t="s">
        <v>13</v>
      </c>
      <c r="I16" s="6">
        <f>IF(I7=12,0,IF(I7=1,1,"err"))</f>
        <v>0</v>
      </c>
      <c r="J16" s="6" t="s">
        <v>13</v>
      </c>
      <c r="K16" s="6">
        <f>IF(K7=12,0,IF(K7=1,1,"err"))</f>
        <v>0</v>
      </c>
    </row>
    <row r="17" spans="2:11" ht="102" customHeight="1" x14ac:dyDescent="0.2">
      <c r="B17" s="12"/>
      <c r="C17" s="26" t="s">
        <v>20</v>
      </c>
      <c r="D17" s="27"/>
      <c r="E17" s="14"/>
      <c r="F17" s="28"/>
      <c r="H17" s="6" t="s">
        <v>16</v>
      </c>
      <c r="I17" s="6">
        <f>IF(I14=0,"הזן נתונים חוקיים",FV(I12,I13,I14,I15,I16)*(-1))</f>
        <v>323233.56311054184</v>
      </c>
      <c r="J17" s="6" t="s">
        <v>17</v>
      </c>
      <c r="K17" s="6">
        <f>PMT(K12,K13,K14,K15,K16)*(-1)</f>
        <v>3093.7381328126276</v>
      </c>
    </row>
    <row r="18" spans="2:11" ht="66.75" customHeight="1" thickBot="1" x14ac:dyDescent="0.25">
      <c r="B18" s="20"/>
      <c r="C18" s="21"/>
      <c r="D18" s="21"/>
      <c r="E18" s="22"/>
      <c r="F18" s="28"/>
    </row>
    <row r="19" spans="2:11" x14ac:dyDescent="0.2"/>
  </sheetData>
  <sheetProtection algorithmName="SHA-512" hashValue="z7TG3EyMBaCh8W4Qu/+URLBjKOw6htZHTUufV/1gKSyaLZVkKKdTWCFEFoecGB5paQVHqJEY2AD+Mx+1jmGEnA==" saltValue="qNczw2XMpeWrALHCqQCL5Q==" spinCount="100000" sheet="1" objects="1" scenarios="1" selectLockedCells="1"/>
  <mergeCells count="1">
    <mergeCell ref="C17:D17"/>
  </mergeCells>
  <conditionalFormatting sqref="D7">
    <cfRule type="cellIs" dxfId="3" priority="6" stopIfTrue="1" operator="equal">
      <formula>0</formula>
    </cfRule>
  </conditionalFormatting>
  <conditionalFormatting sqref="D9">
    <cfRule type="cellIs" dxfId="2" priority="7" stopIfTrue="1" operator="lessThan">
      <formula>$I$10</formula>
    </cfRule>
    <cfRule type="cellIs" dxfId="1" priority="8" stopIfTrue="1" operator="greaterThan">
      <formula>$I$9</formula>
    </cfRule>
  </conditionalFormatting>
  <conditionalFormatting sqref="D15">
    <cfRule type="containsText" dxfId="0" priority="1" stopIfTrue="1" operator="containsText" text="הסכום">
      <formula>NOT(ISERROR(SEARCH("הסכום",D15)))</formula>
    </cfRule>
  </conditionalFormatting>
  <dataValidations count="4">
    <dataValidation type="whole" showErrorMessage="1" errorTitle="הערך שהוקלד אינו תקין" error="ההכנסה השנתית חייבת להיות מעל 1 ש&quot;ח" promptTitle="הכנסה שנתית" prompt="נא הקלד את ההכנסה השנתית שלך בשקלים חדשים" sqref="D5" xr:uid="{00000000-0002-0000-0000-000000000000}">
      <formula1>1</formula1>
      <formula2>50</formula2>
    </dataValidation>
    <dataValidation type="decimal" showErrorMessage="1" errorTitle="לא תקין" sqref="D9" xr:uid="{00000000-0002-0000-0000-000001000000}">
      <formula1>I10</formula1>
      <formula2>I9</formula2>
    </dataValidation>
    <dataValidation type="list" showInputMessage="1" showErrorMessage="1" errorTitle="יש לבחור באחת מהאפשרויות" sqref="D7" xr:uid="{00000000-0002-0000-0000-000002000000}">
      <formula1>$L$7:$L$8</formula1>
    </dataValidation>
    <dataValidation type="whole" operator="greaterThan" showErrorMessage="1" errorTitle="לא תקין" sqref="D11" xr:uid="{00000000-0002-0000-0000-000003000000}">
      <formula1>K10</formula1>
    </dataValidation>
  </dataValidation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ListFieldsContentType" ma:contentTypeID="0x01008BECEFC2B1BE43D491D073A185E39248006BC2567B5DE2F74BA45A80CA501ADF34" ma:contentTypeVersion="0" ma:contentTypeDescription="" ma:contentTypeScope="" ma:versionID="1d3b1e305930bb601de81d8b218d9d4a">
  <xsd:schema xmlns:xsd="http://www.w3.org/2001/XMLSchema" xmlns:xs="http://www.w3.org/2001/XMLSchema" xmlns:p="http://schemas.microsoft.com/office/2006/metadata/properties" xmlns:ns1="http://schemas.microsoft.com/sharepoint/v3" xmlns:ns2="A1745299-37F7-434E-AC5F-28BD04ED3CE2" xmlns:ns3="21e3d994-461f-4904-b5d3-a3b49fb448a4" targetNamespace="http://schemas.microsoft.com/office/2006/metadata/properties" ma:root="true" ma:fieldsID="61a477c51c5df37c4fb24c290cc8a44f" ns1:_="" ns2:_="" ns3:_="">
    <xsd:import namespace="http://schemas.microsoft.com/sharepoint/v3"/>
    <xsd:import namespace="A1745299-37F7-434E-AC5F-28BD04ED3CE2"/>
    <xsd:import namespace="21e3d994-461f-4904-b5d3-a3b49fb448a4"/>
    <xsd:element name="properties">
      <xsd:complexType>
        <xsd:sequence>
          <xsd:element name="documentManagement">
            <xsd:complexType>
              <xsd:all>
                <xsd:element ref="ns1:TemplateUrl" minOccurs="0"/>
                <xsd:element ref="ns1:xd_ProgID" minOccurs="0"/>
                <xsd:element ref="ns1:xd_Signature" minOccurs="0"/>
                <xsd:element ref="ns2:Harel_Summary" minOccurs="0"/>
                <xsd:element ref="ns2:Harel_FormDocumentChoice"/>
                <xsd:element ref="ns2:Harel_Explan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TemplateUrl" ma:index="1" nillable="true" ma:displayName="קישור לתבנית" ma:hidden="true" ma:internalName="TemplateUrl">
      <xsd:simpleType>
        <xsd:restriction base="dms:Text"/>
      </xsd:simpleType>
    </xsd:element>
    <xsd:element name="xd_ProgID" ma:index="2" nillable="true" ma:displayName="קישור קובץ HTML" ma:hidden="true" ma:internalName="xd_ProgID">
      <xsd:simpleType>
        <xsd:restriction base="dms:Text"/>
      </xsd:simpleType>
    </xsd:element>
    <xsd:element name="xd_Signature" ma:index="3" nillable="true" ma:displayName="חתום"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745299-37F7-434E-AC5F-28BD04ED3CE2" elementFormDefault="qualified">
    <xsd:import namespace="http://schemas.microsoft.com/office/2006/documentManagement/types"/>
    <xsd:import namespace="http://schemas.microsoft.com/office/infopath/2007/PartnerControls"/>
    <xsd:element name="Harel_Summary" ma:index="6" nillable="true" ma:displayName="תקציר" ma:internalName="Harel_Summary">
      <xsd:simpleType>
        <xsd:restriction base="dms:Note">
          <xsd:maxLength value="255"/>
        </xsd:restriction>
      </xsd:simpleType>
    </xsd:element>
    <xsd:element name="Harel_FormDocumentChoice" ma:index="7"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Explanation" ma:index="8"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index="0"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TaxCatchAll xmlns="21e3d994-461f-4904-b5d3-a3b49fb448a4"/>
    <Harel_Summary xmlns="A1745299-37F7-434E-AC5F-28BD04ED3CE2" xsi:nil="true"/>
    <Harel_Explanation xmlns="A1745299-37F7-434E-AC5F-28BD04ED3CE2" xsi:nil="true"/>
    <Harel_FormDocumentChoice xmlns="A1745299-37F7-434E-AC5F-28BD04ED3CE2">פתח מסמך</Harel_FormDocumentChoice>
    <xd_ProgID xmlns="http://schemas.microsoft.com/sharepoint/v3" xsi:nil="true"/>
  </documentManagement>
</p:properti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52143A88-0F97-4994-A53B-AA3395BB79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1745299-37F7-434E-AC5F-28BD04ED3CE2"/>
    <ds:schemaRef ds:uri="21e3d994-461f-4904-b5d3-a3b49fb448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C51C9B-D08D-4F19-A275-ACFAE164402E}">
  <ds:schemaRefs>
    <ds:schemaRef ds:uri="http://schemas.microsoft.com/office/2006/metadata/properties"/>
    <ds:schemaRef ds:uri="http://schemas.microsoft.com/office/infopath/2007/PartnerControls"/>
    <ds:schemaRef ds:uri="http://schemas.microsoft.com/sharepoint/v3"/>
    <ds:schemaRef ds:uri="21e3d994-461f-4904-b5d3-a3b49fb448a4"/>
    <ds:schemaRef ds:uri="A1745299-37F7-434E-AC5F-28BD04ED3CE2"/>
  </ds:schemaRefs>
</ds:datastoreItem>
</file>

<file path=customXml/itemProps3.xml><?xml version="1.0" encoding="utf-8"?>
<ds:datastoreItem xmlns:ds="http://schemas.openxmlformats.org/officeDocument/2006/customXml" ds:itemID="{79885D42-3048-4C8D-8833-1B3F045DBF8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מחשבון הפקדות לקופת גמל להשקעה</dc:title>
  <dc:creator>גדי רפאלי</dc:creator>
  <cp:lastModifiedBy>תמר בן עמי</cp:lastModifiedBy>
  <dcterms:created xsi:type="dcterms:W3CDTF">2013-10-30T04:54:59Z</dcterms:created>
  <dcterms:modified xsi:type="dcterms:W3CDTF">2025-12-31T12:35:46Z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arelDocOrder">
    <vt:lpwstr>1</vt:lpwstr>
  </property>
</Properties>
</file>